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6" windowHeight="8192" windowWidth="16384" xWindow="0" yWindow="0"/>
  </bookViews>
  <sheets>
    <sheet name="ЯРОСЛАВСКАЯ 17 А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<sst xmlns="http://schemas.openxmlformats.org/spreadsheetml/2006/main" count="109" uniqueCount="96">
  <si>
    <t>                                                                                          </t>
  </si>
  <si>
    <t>Отчет Управляющей компании ООО УК'' Бывалово''</t>
  </si>
  <si>
    <t>                                                     о      выполнении     договора     управления  многоквартирным    домом</t>
  </si>
  <si>
    <t>          по  адресу : г. Вологда, Ярославская ,17-А   </t>
  </si>
  <si>
    <t>      период: с 01 января 2015 по 30  июня  2015 года</t>
  </si>
  <si>
    <t>Общая  площадь дома :3273,0 кв.м.</t>
  </si>
  <si>
    <t>Размер  платы   за  содержание  и ремонт жилого  помещения : 19,41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</si>
  <si>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</si>
  <si>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</si>
  <si>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</si>
  <si>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</si>
  <si>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</si>
  <si>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01.01.2015 г.</t>
  </si>
  <si>
    <t>Содержание и ремонт  жилого помещения</t>
  </si>
  <si>
    <t>Капитальный ремонт</t>
  </si>
  <si>
    <t>Прочие услуги </t>
  </si>
  <si>
    <t>Итого  за  период</t>
  </si>
  <si>
    <t>Долг  населения  на 30.06.2015 г.</t>
  </si>
  <si>
    <t>Долг  населения  на 31.12.2015 г.</t>
  </si>
  <si>
    <t>Информация  о  выполнении  работ  по  содержанию  и  ремонту  общего  имущества</t>
  </si>
  <si>
    <t>Виды  работ  и  услуг</t>
  </si>
  <si>
    <t>обём  работ</t>
  </si>
  <si>
    <t>переодичность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</si>
  <si>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</si>
  <si>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</si>
  <si>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</si>
  <si>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>3273,0 кв.м.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</si>
  <si>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</si>
  <si>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</si>
  <si>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</si>
  <si>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</si>
  <si>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1.4 Дератизация</t>
  </si>
  <si>
    <t>В соответствии  с  санитарными  нормами и правилами ( 1 раз в месяц )</t>
  </si>
  <si>
    <t>ИТОГО</t>
  </si>
  <si>
    <t>2. Содержание  и  ремонт  внутридомового  инженерного оборудования  и технических устройств</t>
  </si>
  <si>
    <t>2.1.  Системы центрального отопления:</t>
  </si>
  <si>
    <t>По  мере  необходимости, в  соответствии  с нормативно - техническими требованиями</t>
  </si>
  <si>
    <t>Содержание и подготовка к сезонной эксплуатации:</t>
  </si>
  <si>
    <t>   -  подготовка тепловых пунктов и систем теплопотребления к эксплуатации в   отопительном периоде 2013-2014 гг</t>
  </si>
  <si>
    <t> - замена насосов в тепловых узлах</t>
  </si>
  <si>
    <r>
      <t xml:space="preserve"> - </t>
    </r>
    <r>
      <rPr>
        <rFont val="Times New Roman"/>
        <charset val="204"/>
        <family val="1"/>
        <sz val="10"/>
      </rPr>
      <t xml:space="preserve">установка чугунных радиаторов</t>
    </r>
  </si>
  <si>
    <t>  -изготовление и установка регистров отопления</t>
  </si>
  <si>
    <t> - замена и установка КИП и А</t>
  </si>
  <si>
    <r>
      <t xml:space="preserve"> - </t>
    </r>
    <r>
      <rPr>
        <rFont val="Times New Roman"/>
        <charset val="204"/>
        <family val="1"/>
        <sz val="10"/>
      </rPr>
      <t xml:space="preserve">замена участков труб отопления, замена арматуры</t>
    </r>
  </si>
  <si>
    <r>
      <t xml:space="preserve"> - </t>
    </r>
    <r>
      <rPr>
        <rFont val="Times New Roman"/>
        <charset val="204"/>
        <family val="1"/>
        <sz val="10"/>
      </rPr>
      <t xml:space="preserve">изоляция розлива в подвале</t>
    </r>
  </si>
  <si>
    <t>  - поверка  или ремонт  теплосчетчика</t>
  </si>
  <si>
    <t>2.2. Системы холодного,горячего водоснабжения и  водоотведения</t>
  </si>
  <si>
    <t> - замена участков труб холодного водоснабжения, замена арматуры</t>
  </si>
  <si>
    <t> - замена участков труб горячего  водоснабжения, замена арматуры</t>
  </si>
  <si>
    <t> - замена участков труб канализации , замена арматуры,закрытие колодцев</t>
  </si>
  <si>
    <t> - замена участков труб  ливневой  канализации </t>
  </si>
  <si>
    <t> - замена насосов,водонагревателей</t>
  </si>
  <si>
    <t> - поверка или ремонт водомера</t>
  </si>
  <si>
    <t> - промывка пластинчатого теплообменника</t>
  </si>
  <si>
    <t> - установка водосчетчика на поливочный кран</t>
  </si>
  <si>
    <t>2.3  Ремонт  системы вентиляции и дымоудаления</t>
  </si>
  <si>
    <t>4 раза  в  год</t>
  </si>
  <si>
    <t>2.4 Ремонт  электрических  сетей  и  оборудования</t>
  </si>
  <si>
    <t>2.5 Ремонт газовых  сетей  и оборудования</t>
  </si>
  <si>
    <t>3 Содержание  и  ремонт  конструктивных элементов  зданий</t>
  </si>
  <si>
    <t>3.1.Содержание и  ремонт:</t>
  </si>
  <si>
    <r>
      <t xml:space="preserve"> - </t>
    </r>
    <r>
      <rPr>
        <rFont val="Times New Roman"/>
        <charset val="204"/>
        <family val="1"/>
        <sz val="10"/>
      </rPr>
      <t xml:space="preserve">обработка стен от промерзания </t>
    </r>
  </si>
  <si>
    <t> - ремонт мепанельных швов и герметизация панелей </t>
  </si>
  <si>
    <r>
      <t xml:space="preserve">  - </t>
    </r>
    <r>
      <rPr>
        <rFont val="Times New Roman"/>
        <charset val="204"/>
        <family val="1"/>
        <sz val="10"/>
      </rPr>
      <t xml:space="preserve">выплата компенсации за косметический ремонт квартир после аварии</t>
    </r>
  </si>
  <si>
    <t> - остекление  и ремонт рам, ремонт или замена дверей,почтовых ящиков,замена рам в подъездах на стеклопакеты</t>
  </si>
  <si>
    <t> - изготовление и установка металлического поручня,пандусов</t>
  </si>
  <si>
    <t> - покраска  и ремонт детской площадки, ограждений , контейнерной площадки, завоз речного песка,  земли, щебня,устройство спортплощадки</t>
  </si>
  <si>
    <t> - восстановление отмостки</t>
  </si>
  <si>
    <t> - ремонт кровли</t>
  </si>
  <si>
    <t> - ремонт козырьков балконов</t>
  </si>
  <si>
    <r>
      <t xml:space="preserve"> - </t>
    </r>
    <r>
      <rPr>
        <rFont val="Times New Roman"/>
        <charset val="204"/>
        <family val="1"/>
        <sz val="10"/>
      </rPr>
      <t xml:space="preserve">ремонт пола в подъездах </t>
    </r>
  </si>
  <si>
    <r>
      <t xml:space="preserve"> - </t>
    </r>
    <r>
      <rPr>
        <rFont val="Times New Roman"/>
        <charset val="204"/>
        <family val="1"/>
        <sz val="10"/>
      </rPr>
      <t xml:space="preserve">ремонт сигнализации подвалов и чердаков, ремонт домофонов</t>
    </r>
  </si>
  <si>
    <t> - изготовление  метал.дверей в подвал, подъезд,решеток на окна</t>
  </si>
  <si>
    <t> - ремонт крылец</t>
  </si>
  <si>
    <t> - косметический ремонт подъездов,установка досок объявления</t>
  </si>
  <si>
    <t> - ремонт вытяжной вентиляции</t>
  </si>
  <si>
    <t> - утепление торцов здания</t>
  </si>
  <si>
    <t> - ремонт или замена лифтовых кабин</t>
  </si>
  <si>
    <t> - изготовление и установка мет.оголовка для приемной воронки ливнестока, мет.поддонов на техэтаже</t>
  </si>
  <si>
    <t> - изготовление и установка мет.емкости на тех.этаж</t>
  </si>
  <si>
    <t>4 Аварийно - диспетчерское  обслуживание  общего  имущества </t>
  </si>
  <si>
    <t>4.1  Аварийное обслуживание </t>
  </si>
  <si>
    <t>После  получения  заявки  диспетчером</t>
  </si>
  <si>
    <t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</si>
  <si>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</si>
  <si>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</si>
  <si>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6.Обслуживание лифтов</t>
  </si>
  <si>
    <t>7.Услуги по управлению</t>
  </si>
  <si>
    <t>8.Прочие</t>
  </si>
  <si>
    <t>ИТОГО  ПО МНОГОКВАРТИРНОМУ ДОМУ</t>
  </si>
  <si>
    <t>Информация  о  накопительном  фонде  и  работах  по  капитальному  ремонту</t>
  </si>
  <si>
    <t>Поступило  денежных средств  от  населения  за период   с 01.01.2008 г. по 31.12.2015 г.  -781079,35 руб.</t>
  </si>
  <si>
    <t>Израсходовано денежных  средств  за период с 01.01.2008г . по   31.12.2015 г. -726814,43 руб.</t>
  </si>
  <si>
    <t>Остаток денежных средств   в сумме   54264.92 руб. переведен на счет ТСЖ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</si>
  <si>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</si>
  <si>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Пошехонское шоссе, 21. тел. 71-79-08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</si>
</sst>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DD/MMM" numFmtId="166"/>
  </numFmts>
  <fonts count="12">
    <font>
      <name val="Arial Cyr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Times New Roman"/>
      <charset val="204"/>
      <family val="1"/>
      <sz val="12"/>
    </font>
    <font>
      <name val="Times New Roman"/>
      <charset val="204"/>
      <family val="1"/>
      <b val="true"/>
      <sz val="12"/>
    </font>
    <font>
      <name val="Times New Roman"/>
      <charset val="204"/>
      <family val="1"/>
      <b val="true"/>
      <sz val="14"/>
    </font>
    <font>
      <name val="Arial Cyr"/>
      <charset val="204"/>
      <family val="2"/>
      <b val="true"/>
      <sz val="14"/>
    </font>
    <font>
      <name val="Times New Roman"/>
      <charset val="204"/>
      <family val="1"/>
      <b val="true"/>
      <color rgb="00000000"/>
      <sz val="12"/>
    </font>
    <font>
      <name val="Times New Roman"/>
      <charset val="204"/>
      <family val="1"/>
      <sz val="10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sz val="10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hair"/>
      <right/>
      <top/>
      <bottom/>
      <diagonal/>
    </border>
    <border diagonalDown="false" diagonalUp="false">
      <left/>
      <right style="hair"/>
      <top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2" fontId="5" numFmtId="164" xfId="0"/>
    <xf applyAlignment="true" applyBorder="true" applyFont="true" applyProtection="false" borderId="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4" xfId="0"/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false" applyBorder="true" applyFont="true" applyProtection="false" borderId="2" fillId="0" fontId="6" numFmtId="164" xfId="0"/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5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6" numFmtId="164" xfId="0"/>
    <xf applyAlignment="true" applyBorder="true" applyFont="true" applyProtection="false" borderId="3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1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5" numFmtId="165" xfId="0">
      <alignment horizontal="center" indent="0" shrinkToFit="false" textRotation="0" vertical="bottom" wrapText="false"/>
    </xf>
    <xf applyAlignment="true" applyBorder="true" applyFont="true" applyProtection="false" borderId="6" fillId="0" fontId="4" numFmtId="166" xfId="0">
      <alignment horizontal="left" indent="0" shrinkToFit="false" textRotation="0" vertical="center" wrapText="true"/>
    </xf>
    <xf applyAlignment="true" applyBorder="true" applyFont="true" applyProtection="false" borderId="7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6" fillId="0" fontId="9" numFmtId="166" xfId="0">
      <alignment horizontal="center" indent="0" shrinkToFit="false" textRotation="0" vertical="center" wrapText="true"/>
    </xf>
    <xf applyAlignment="true" applyBorder="true" applyFont="true" applyProtection="false" borderId="6" fillId="0" fontId="9" numFmtId="166" xfId="0">
      <alignment horizontal="left" indent="0" shrinkToFit="false" textRotation="0" vertical="center" wrapText="true"/>
    </xf>
    <xf applyAlignment="true" applyBorder="true" applyFont="true" applyProtection="false" borderId="6" fillId="0" fontId="9" numFmtId="166" xfId="0">
      <alignment horizontal="general" indent="0" shrinkToFit="false" textRotation="0" vertical="center" wrapText="true"/>
    </xf>
    <xf applyAlignment="true" applyBorder="true" applyFont="true" applyProtection="false" borderId="6" fillId="0" fontId="4" numFmtId="166" xfId="0">
      <alignment horizontal="general" indent="0" shrinkToFit="false" textRotation="0" vertical="center" wrapText="true"/>
    </xf>
    <xf applyAlignment="true" applyBorder="true" applyFont="true" applyProtection="false" borderId="1" fillId="0" fontId="9" numFmtId="166" xfId="0">
      <alignment horizontal="left" indent="0" shrinkToFit="false" textRotation="0" vertical="center" wrapText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6" xfId="0">
      <alignment horizontal="left" indent="0" shrinkToFit="false" textRotation="0" vertical="center" wrapText="true"/>
    </xf>
    <xf applyAlignment="true" applyBorder="true" applyFont="true" applyProtection="false" borderId="8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4" numFmtId="164" xfId="0">
      <alignment horizontal="center" indent="0" shrinkToFit="false" textRotation="0" vertical="bottom" wrapText="true"/>
    </xf>
    <xf applyAlignment="true" applyBorder="true" applyFont="false" applyProtection="false" borderId="11" fillId="0" fontId="0" numFmtId="164" xfId="0">
      <alignment horizontal="center" indent="0" shrinkToFit="false" textRotation="0" vertical="bottom" wrapText="true"/>
    </xf>
    <xf applyAlignment="true" applyBorder="true" applyFont="true" applyProtection="false" borderId="11" fillId="0" fontId="4" numFmtId="164" xfId="0">
      <alignment horizontal="left" indent="0" shrinkToFit="false" textRotation="0" vertical="center" wrapText="true"/>
    </xf>
    <xf applyAlignment="true" applyBorder="true" applyFont="true" applyProtection="false" borderId="11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left" indent="0" shrinkToFit="false" textRotation="0" vertical="center" wrapText="true"/>
    </xf>
    <xf applyAlignment="true" applyBorder="true" applyFont="true" applyProtection="false" borderId="2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11" numFmtId="164" xfId="0">
      <alignment horizontal="left" indent="0" shrinkToFit="false" textRotation="0" vertical="center" wrapText="true"/>
    </xf>
    <xf applyAlignment="true" applyBorder="true" applyFont="true" applyProtection="false" borderId="9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9" numFmtId="164" xfId="0">
      <alignment horizontal="left" indent="0" shrinkToFit="false" textRotation="0" vertical="center" wrapText="true"/>
    </xf>
    <xf applyAlignment="true" applyBorder="true" applyFont="true" applyProtection="false" borderId="1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left" indent="0" shrinkToFit="false" textRotation="0" vertical="bottom" wrapText="false"/>
    </xf>
    <xf applyAlignment="true" applyBorder="true" applyFont="true" applyProtection="false" borderId="3" fillId="0" fontId="4" numFmtId="164" xfId="0">
      <alignment horizontal="left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0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98"/>
  <sheetViews>
    <sheetView colorId="64" defaultGridColor="true" rightToLeft="false" showFormulas="false" showGridLines="true" showOutlineSymbols="true" showRowColHeaders="true" showZeros="true" tabSelected="true" topLeftCell="A49" view="normal" windowProtection="false" workbookViewId="0" zoomScale="90" zoomScaleNormal="90" zoomScalePageLayoutView="100">
      <selection activeCell="B75" activeCellId="0" pane="topLeft" sqref="B75"/>
    </sheetView>
  </sheetViews>
  <cols>
    <col collapsed="false" hidden="false" max="1" min="1" style="0" width="4.72941176470588"/>
    <col collapsed="false" hidden="false" max="2" min="2" style="0" width="42.6352941176471"/>
    <col collapsed="false" hidden="false" max="3" min="3" style="0" width="17.0862745098039"/>
    <col collapsed="false" hidden="false" max="4" min="4" style="0" width="18.5137254901961"/>
    <col collapsed="false" hidden="false" max="5" min="5" style="0" width="20.6745098039216"/>
    <col collapsed="false" hidden="false" max="6" min="6" style="0" width="22.1137254901961"/>
    <col collapsed="false" hidden="false" max="7" min="7" style="0" width="19.6705882352941"/>
    <col collapsed="false" hidden="false" max="8" min="8" style="0" width="17.6627450980392"/>
    <col collapsed="false" hidden="false" max="9" min="9" style="0" width="12.0549019607843"/>
    <col collapsed="false" hidden="false" max="10" min="10" style="0" width="10.4745098039216"/>
    <col collapsed="false" hidden="false" max="15" min="11" style="0" width="9.33333333333333"/>
    <col collapsed="false" hidden="false" max="45" min="16" style="0" width="10.1921568627451"/>
    <col collapsed="false" hidden="false" max="46" min="46" style="0" width="12.0549019607843"/>
    <col collapsed="false" hidden="false" max="47" min="47" style="0" width="14.643137254902"/>
    <col collapsed="false" hidden="false" max="48" min="48" style="0" width="14.9333333333333"/>
    <col collapsed="false" hidden="false" max="1025" min="49" style="0" width="8.71764705882353"/>
  </cols>
  <sheetData>
    <row collapsed="false" customFormat="false" customHeight="false" hidden="false" ht="15.95" outlineLevel="0" r="1">
      <c r="B1" s="1" t="s">
        <v>0</v>
      </c>
      <c r="C1" s="2" t="s">
        <v>1</v>
      </c>
      <c r="D1" s="1"/>
      <c r="E1" s="1"/>
      <c r="F1" s="1"/>
    </row>
    <row collapsed="false" customFormat="false" customHeight="false" hidden="false" ht="15.95" outlineLevel="0" r="2">
      <c r="B2" s="1" t="s">
        <v>2</v>
      </c>
      <c r="C2" s="1"/>
      <c r="D2" s="1"/>
      <c r="E2" s="1"/>
      <c r="F2" s="1"/>
    </row>
    <row collapsed="false" customFormat="false" customHeight="false" hidden="false" ht="15.95" outlineLevel="0" r="3">
      <c r="B3" s="1"/>
      <c r="C3" s="1" t="s">
        <v>3</v>
      </c>
      <c r="D3" s="1"/>
      <c r="E3" s="1"/>
      <c r="F3" s="1"/>
    </row>
    <row collapsed="false" customFormat="false" customHeight="false" hidden="false" ht="15.95" outlineLevel="0" r="4">
      <c r="B4" s="1"/>
      <c r="C4" s="1" t="s">
        <v>4</v>
      </c>
      <c r="D4" s="1"/>
      <c r="E4" s="1"/>
      <c r="F4" s="1"/>
    </row>
    <row collapsed="false" customFormat="false" customHeight="true" hidden="false" ht="21.75" outlineLevel="0" r="5">
      <c r="B5" s="1" t="s">
        <v>5</v>
      </c>
      <c r="C5" s="1"/>
      <c r="D5" s="1"/>
      <c r="E5" s="1"/>
      <c r="F5" s="1"/>
    </row>
    <row collapsed="false" customFormat="false" customHeight="false" hidden="false" ht="15.95" outlineLevel="0" r="6">
      <c r="B6" s="1" t="s">
        <v>6</v>
      </c>
      <c r="C6" s="1"/>
      <c r="D6" s="1"/>
      <c r="E6" s="1"/>
      <c r="F6" s="3"/>
    </row>
    <row collapsed="false" customFormat="false" customHeight="true" hidden="false" ht="18.75" outlineLevel="0" r="7">
      <c r="B7" s="1"/>
      <c r="C7" s="1"/>
      <c r="D7" s="1"/>
      <c r="E7" s="1"/>
      <c r="F7" s="1"/>
    </row>
    <row collapsed="false" customFormat="false" customHeight="true" hidden="false" ht="16.5" outlineLevel="0" r="8">
      <c r="B8" s="1"/>
      <c r="C8" s="1"/>
      <c r="D8" s="1"/>
      <c r="E8" s="1"/>
      <c r="F8" s="1"/>
    </row>
    <row collapsed="false" customFormat="false" customHeight="true" hidden="false" ht="12.6" outlineLevel="0" r="9">
      <c r="B9" s="1"/>
      <c r="C9" s="1"/>
      <c r="D9" s="1"/>
      <c r="E9" s="1"/>
      <c r="F9" s="1"/>
    </row>
    <row collapsed="false" customFormat="false" customHeight="true" hidden="false" ht="16.35" outlineLevel="0" r="10">
      <c r="B10" s="4" t="s">
        <v>7</v>
      </c>
      <c r="C10" s="4" t="s">
        <v>8</v>
      </c>
      <c r="D10" s="4" t="s">
        <v>9</v>
      </c>
      <c r="E10" s="5" t="s">
        <v>10</v>
      </c>
      <c r="F10" s="5"/>
    </row>
    <row collapsed="false" customFormat="false" customHeight="true" hidden="false" ht="17.1" outlineLevel="0" r="11">
      <c r="B11" s="6" t="s">
        <v>11</v>
      </c>
      <c r="C11" s="6"/>
      <c r="D11" s="6"/>
      <c r="E11" s="6"/>
      <c r="F11" s="6"/>
    </row>
    <row collapsed="false" customFormat="false" customHeight="false" hidden="false" ht="15.95" outlineLevel="0" r="12">
      <c r="B12" s="7" t="s">
        <v>12</v>
      </c>
      <c r="C12" s="6"/>
      <c r="D12" s="6"/>
      <c r="E12" s="8" t="n">
        <v>328808.02</v>
      </c>
      <c r="F12" s="8"/>
    </row>
    <row collapsed="false" customFormat="false" customHeight="false" hidden="false" ht="15.95" outlineLevel="0" r="13">
      <c r="B13" s="7" t="s">
        <v>11</v>
      </c>
      <c r="C13" s="6" t="n">
        <f aca="false">35028.13+24685.51+48221.69+347661.4+84670.09+257703.12+62817.93+45583.05</f>
        <v>906370.92</v>
      </c>
      <c r="D13" s="6" t="n">
        <f aca="false">60195.08+42467.46+84026.72+513566.32+84670.09+257703.12+62817.93+45583.05</f>
        <v>1151029.77</v>
      </c>
      <c r="E13" s="6" t="n">
        <f aca="false">C13-D13</f>
        <v>-244658.85</v>
      </c>
      <c r="F13" s="6"/>
    </row>
    <row collapsed="false" customFormat="false" customHeight="false" hidden="false" ht="15.95" outlineLevel="0" r="14">
      <c r="B14" s="7" t="s">
        <v>13</v>
      </c>
      <c r="C14" s="6" t="n">
        <f aca="false">56950.2+32206.38+292017.18</f>
        <v>381173.76</v>
      </c>
      <c r="D14" s="6" t="n">
        <f aca="false">66564.27+39242.86+354772.92</f>
        <v>460580.05</v>
      </c>
      <c r="E14" s="6" t="n">
        <f aca="false">C14-D14</f>
        <v>-79406.29</v>
      </c>
      <c r="F14" s="6"/>
    </row>
    <row collapsed="false" customFormat="false" customHeight="false" hidden="false" ht="15.95" outlineLevel="0" r="15">
      <c r="B15" s="7" t="s">
        <v>14</v>
      </c>
      <c r="C15" s="6" t="n">
        <v>0</v>
      </c>
      <c r="D15" s="6" t="n">
        <v>1599.35</v>
      </c>
      <c r="E15" s="6" t="n">
        <f aca="false">C15-D15</f>
        <v>-1599.35</v>
      </c>
      <c r="F15" s="6"/>
    </row>
    <row collapsed="false" customFormat="false" customHeight="false" hidden="false" ht="15.95" outlineLevel="0" r="16">
      <c r="B16" s="9" t="s">
        <v>15</v>
      </c>
      <c r="C16" s="6" t="n">
        <f aca="false">1793+3978+2747.43</f>
        <v>8518.43</v>
      </c>
      <c r="D16" s="6" t="n">
        <f aca="false">2176.13+4908.3+4577.53</f>
        <v>11661.96</v>
      </c>
      <c r="E16" s="6" t="n">
        <f aca="false">C16-D16</f>
        <v>-3143.53</v>
      </c>
      <c r="F16" s="6"/>
    </row>
    <row collapsed="false" customFormat="false" customHeight="false" hidden="false" ht="15.95" outlineLevel="0" r="17">
      <c r="B17" s="7" t="s">
        <v>16</v>
      </c>
      <c r="C17" s="6" t="n">
        <f aca="false">SUM(C13:C16)</f>
        <v>1296063.11</v>
      </c>
      <c r="D17" s="6" t="n">
        <f aca="false">SUM(D13:D16)</f>
        <v>1624871.13</v>
      </c>
      <c r="E17" s="8" t="n">
        <f aca="false">SUM(E13:E16)</f>
        <v>-328808.02</v>
      </c>
      <c r="F17" s="8"/>
    </row>
    <row collapsed="false" customFormat="false" customHeight="false" hidden="false" ht="18.35" outlineLevel="0" r="18">
      <c r="B18" s="10" t="s">
        <v>17</v>
      </c>
      <c r="C18" s="11"/>
      <c r="D18" s="11"/>
      <c r="E18" s="12" t="n">
        <f aca="false">E12+E17</f>
        <v>0</v>
      </c>
      <c r="F18" s="12"/>
    </row>
    <row collapsed="false" customFormat="false" customHeight="false" hidden="false" ht="18.35" outlineLevel="0" r="19">
      <c r="B19" s="13" t="s">
        <v>18</v>
      </c>
      <c r="C19" s="6"/>
      <c r="D19" s="6"/>
      <c r="E19" s="8" t="n">
        <v>0</v>
      </c>
      <c r="F19" s="8"/>
    </row>
    <row collapsed="false" customFormat="false" customHeight="true" hidden="false" ht="22.5" outlineLevel="0" r="20">
      <c r="B20" s="14" t="s">
        <v>19</v>
      </c>
      <c r="C20" s="14"/>
      <c r="D20" s="14"/>
      <c r="E20" s="14"/>
      <c r="F20" s="14"/>
    </row>
    <row collapsed="false" customFormat="false" customHeight="false" hidden="false" ht="13.55" outlineLevel="0" r="21">
      <c r="B21" s="14"/>
      <c r="C21" s="14"/>
      <c r="D21" s="14"/>
      <c r="E21" s="14"/>
      <c r="F21" s="14"/>
    </row>
    <row collapsed="false" customFormat="false" customHeight="false" hidden="false" ht="18.35" outlineLevel="0" r="22">
      <c r="B22" s="15"/>
      <c r="C22" s="16"/>
      <c r="D22" s="16"/>
      <c r="E22" s="16"/>
      <c r="F22" s="17"/>
    </row>
    <row collapsed="false" customFormat="false" customHeight="false" hidden="false" ht="29.85" outlineLevel="0" r="23">
      <c r="B23" s="18" t="s">
        <v>20</v>
      </c>
      <c r="C23" s="18"/>
      <c r="D23" s="18" t="s">
        <v>21</v>
      </c>
      <c r="E23" s="19" t="s">
        <v>22</v>
      </c>
      <c r="F23" s="19" t="s">
        <v>23</v>
      </c>
    </row>
    <row collapsed="false" customFormat="false" customHeight="false" hidden="false" ht="15.95" outlineLevel="0" r="24">
      <c r="B24" s="8" t="s">
        <v>24</v>
      </c>
      <c r="C24" s="8"/>
      <c r="D24" s="8"/>
      <c r="E24" s="8"/>
      <c r="F24" s="8"/>
    </row>
    <row collapsed="false" customFormat="false" customHeight="true" hidden="false" ht="12.75" outlineLevel="0" r="25">
      <c r="B25" s="20" t="s">
        <v>25</v>
      </c>
      <c r="C25" s="20"/>
      <c r="D25" s="18" t="s">
        <v>26</v>
      </c>
      <c r="E25" s="19" t="s">
        <v>27</v>
      </c>
      <c r="F25" s="21" t="n">
        <f aca="false">1.1*3273*6</f>
        <v>21601.8</v>
      </c>
    </row>
    <row collapsed="false" customFormat="false" customHeight="true" hidden="false" ht="67.5" outlineLevel="0" r="26">
      <c r="B26" s="20"/>
      <c r="C26" s="20"/>
      <c r="D26" s="18"/>
      <c r="E26" s="19"/>
      <c r="F26" s="21"/>
    </row>
    <row collapsed="false" customFormat="false" customHeight="true" hidden="false" ht="45.75" outlineLevel="0" r="27">
      <c r="B27" s="9" t="s">
        <v>28</v>
      </c>
      <c r="C27" s="9"/>
      <c r="D27" s="6" t="s">
        <v>26</v>
      </c>
      <c r="E27" s="22" t="s">
        <v>29</v>
      </c>
      <c r="F27" s="23" t="n">
        <f aca="false">3.77*3273*6</f>
        <v>74035.26</v>
      </c>
    </row>
    <row collapsed="false" customFormat="false" customHeight="false" hidden="false" ht="29.85" outlineLevel="0" r="28">
      <c r="B28" s="24" t="s">
        <v>30</v>
      </c>
      <c r="C28" s="24"/>
      <c r="D28" s="6" t="s">
        <v>26</v>
      </c>
      <c r="E28" s="22" t="s">
        <v>29</v>
      </c>
      <c r="F28" s="23" t="n">
        <f aca="false">1.64*3273*6</f>
        <v>32206.32</v>
      </c>
    </row>
    <row collapsed="false" customFormat="false" customHeight="false" hidden="false" ht="72.35" outlineLevel="0" r="29">
      <c r="B29" s="24" t="s">
        <v>31</v>
      </c>
      <c r="C29" s="24"/>
      <c r="D29" s="6" t="s">
        <v>26</v>
      </c>
      <c r="E29" s="22" t="s">
        <v>32</v>
      </c>
      <c r="F29" s="23" t="n">
        <f aca="false">0.06*3273*6</f>
        <v>1178.28</v>
      </c>
    </row>
    <row collapsed="false" customFormat="false" customHeight="false" hidden="false" ht="15.95" outlineLevel="0" r="30">
      <c r="B30" s="25" t="s">
        <v>33</v>
      </c>
      <c r="C30" s="25"/>
      <c r="D30" s="11"/>
      <c r="E30" s="22"/>
      <c r="F30" s="26" t="n">
        <f aca="false">SUM(F25:F29)</f>
        <v>129021.66</v>
      </c>
    </row>
    <row collapsed="false" customFormat="false" customHeight="false" hidden="false" ht="15.95" outlineLevel="0" r="31">
      <c r="B31" s="8" t="s">
        <v>34</v>
      </c>
      <c r="C31" s="8"/>
      <c r="D31" s="8"/>
      <c r="E31" s="8"/>
      <c r="F31" s="8"/>
    </row>
    <row collapsed="false" customFormat="false" customHeight="true" hidden="false" ht="21" outlineLevel="0" r="32">
      <c r="B32" s="27" t="s">
        <v>35</v>
      </c>
      <c r="C32" s="27"/>
      <c r="D32" s="11" t="s">
        <v>26</v>
      </c>
      <c r="E32" s="28" t="s">
        <v>36</v>
      </c>
      <c r="F32" s="29"/>
    </row>
    <row collapsed="false" customFormat="false" customHeight="true" hidden="false" ht="18.75" outlineLevel="0" r="33">
      <c r="B33" s="30" t="s">
        <v>37</v>
      </c>
      <c r="C33" s="30"/>
      <c r="D33" s="11"/>
      <c r="E33" s="28"/>
      <c r="F33" s="6"/>
    </row>
    <row collapsed="false" customFormat="false" customHeight="true" hidden="false" ht="33.75" outlineLevel="0" r="34">
      <c r="B34" s="31" t="s">
        <v>38</v>
      </c>
      <c r="C34" s="31"/>
      <c r="D34" s="11"/>
      <c r="E34" s="28"/>
      <c r="F34" s="6"/>
    </row>
    <row collapsed="false" customFormat="false" customHeight="true" hidden="false" ht="18.75" outlineLevel="0" r="35">
      <c r="B35" s="32" t="s">
        <v>39</v>
      </c>
      <c r="C35" s="32"/>
      <c r="D35" s="11"/>
      <c r="E35" s="28"/>
      <c r="F35" s="6"/>
    </row>
    <row collapsed="false" customFormat="false" customHeight="true" hidden="false" ht="20.25" outlineLevel="0" r="36">
      <c r="B36" s="33" t="s">
        <v>40</v>
      </c>
      <c r="C36" s="33"/>
      <c r="D36" s="11"/>
      <c r="E36" s="28"/>
      <c r="F36" s="6"/>
    </row>
    <row collapsed="false" customFormat="false" customHeight="true" hidden="false" ht="17.25" outlineLevel="0" r="37">
      <c r="B37" s="32" t="s">
        <v>41</v>
      </c>
      <c r="C37" s="32"/>
      <c r="D37" s="11"/>
      <c r="E37" s="28"/>
      <c r="F37" s="6"/>
    </row>
    <row collapsed="false" customFormat="false" customHeight="true" hidden="false" ht="17.25" outlineLevel="0" r="38">
      <c r="B38" s="34" t="s">
        <v>42</v>
      </c>
      <c r="C38" s="34"/>
      <c r="D38" s="11"/>
      <c r="E38" s="28"/>
      <c r="F38" s="6"/>
    </row>
    <row collapsed="false" customFormat="false" customHeight="true" hidden="false" ht="17.25" outlineLevel="0" r="39">
      <c r="B39" s="33" t="s">
        <v>43</v>
      </c>
      <c r="C39" s="33"/>
      <c r="D39" s="11"/>
      <c r="E39" s="28"/>
      <c r="F39" s="35"/>
    </row>
    <row collapsed="false" customFormat="false" customHeight="true" hidden="false" ht="17.25" outlineLevel="0" r="40">
      <c r="B40" s="36" t="s">
        <v>44</v>
      </c>
      <c r="C40" s="36"/>
      <c r="D40" s="11"/>
      <c r="E40" s="28"/>
      <c r="F40" s="35"/>
    </row>
    <row collapsed="false" customFormat="false" customHeight="true" hidden="false" ht="19.5" outlineLevel="0" r="41">
      <c r="B41" s="32" t="s">
        <v>45</v>
      </c>
      <c r="C41" s="32"/>
      <c r="D41" s="11"/>
      <c r="E41" s="28"/>
      <c r="F41" s="6"/>
    </row>
    <row collapsed="false" customFormat="false" customHeight="true" hidden="false" ht="30.75" outlineLevel="0" r="42">
      <c r="B42" s="27" t="s">
        <v>46</v>
      </c>
      <c r="C42" s="27"/>
      <c r="D42" s="37" t="s">
        <v>26</v>
      </c>
      <c r="E42" s="38" t="s">
        <v>36</v>
      </c>
      <c r="F42" s="39"/>
    </row>
    <row collapsed="false" customFormat="false" customHeight="true" hidden="false" ht="17.25" outlineLevel="0" r="43">
      <c r="B43" s="31" t="s">
        <v>47</v>
      </c>
      <c r="C43" s="31"/>
      <c r="D43" s="37"/>
      <c r="E43" s="38"/>
      <c r="F43" s="40"/>
    </row>
    <row collapsed="false" customFormat="false" customHeight="true" hidden="false" ht="17.25" outlineLevel="0" r="44">
      <c r="B44" s="31" t="s">
        <v>48</v>
      </c>
      <c r="C44" s="31"/>
      <c r="D44" s="37"/>
      <c r="E44" s="38"/>
      <c r="F44" s="40"/>
    </row>
    <row collapsed="false" customFormat="false" customHeight="true" hidden="false" ht="30" outlineLevel="0" r="45">
      <c r="B45" s="31" t="s">
        <v>49</v>
      </c>
      <c r="C45" s="31"/>
      <c r="D45" s="37"/>
      <c r="E45" s="38"/>
      <c r="F45" s="40"/>
    </row>
    <row collapsed="false" customFormat="false" customHeight="true" hidden="false" ht="19.5" outlineLevel="0" r="46">
      <c r="B46" s="31" t="s">
        <v>50</v>
      </c>
      <c r="C46" s="31"/>
      <c r="D46" s="37"/>
      <c r="E46" s="38"/>
      <c r="F46" s="40"/>
    </row>
    <row collapsed="false" customFormat="false" customHeight="true" hidden="false" ht="18.75" outlineLevel="0" r="47">
      <c r="B47" s="32" t="s">
        <v>51</v>
      </c>
      <c r="C47" s="32"/>
      <c r="D47" s="37"/>
      <c r="E47" s="38"/>
      <c r="F47" s="40"/>
    </row>
    <row collapsed="false" customFormat="false" customHeight="true" hidden="false" ht="18.75" outlineLevel="0" r="48">
      <c r="B48" s="31" t="s">
        <v>52</v>
      </c>
      <c r="C48" s="31"/>
      <c r="D48" s="41"/>
      <c r="E48" s="42"/>
      <c r="F48" s="40"/>
    </row>
    <row collapsed="false" customFormat="false" customHeight="true" hidden="false" ht="18.2" outlineLevel="0" r="49">
      <c r="B49" s="31" t="s">
        <v>53</v>
      </c>
      <c r="C49" s="31"/>
      <c r="D49" s="41"/>
      <c r="E49" s="42"/>
      <c r="F49" s="40" t="n">
        <v>9425.24</v>
      </c>
    </row>
    <row collapsed="false" customFormat="false" customHeight="true" hidden="false" ht="20.7" outlineLevel="0" r="50">
      <c r="B50" s="31" t="s">
        <v>54</v>
      </c>
      <c r="C50" s="31"/>
      <c r="D50" s="41"/>
      <c r="E50" s="42"/>
      <c r="F50" s="40" t="n">
        <v>1436.52</v>
      </c>
    </row>
    <row collapsed="false" customFormat="false" customHeight="true" hidden="false" ht="47.25" outlineLevel="0" r="51">
      <c r="B51" s="43" t="s">
        <v>55</v>
      </c>
      <c r="C51" s="43"/>
      <c r="D51" s="44"/>
      <c r="E51" s="45" t="s">
        <v>56</v>
      </c>
      <c r="F51" s="6"/>
    </row>
    <row collapsed="false" customFormat="false" customHeight="true" hidden="false" ht="96.75" outlineLevel="0" r="52">
      <c r="B52" s="46" t="s">
        <v>57</v>
      </c>
      <c r="C52" s="46"/>
      <c r="D52" s="6"/>
      <c r="E52" s="22" t="s">
        <v>36</v>
      </c>
      <c r="F52" s="6"/>
    </row>
    <row collapsed="false" customFormat="false" customHeight="true" hidden="false" ht="108" outlineLevel="0" r="53">
      <c r="B53" s="46" t="s">
        <v>58</v>
      </c>
      <c r="C53" s="46"/>
      <c r="D53" s="6"/>
      <c r="E53" s="19" t="s">
        <v>36</v>
      </c>
      <c r="F53" s="6"/>
    </row>
    <row collapsed="false" customFormat="false" customHeight="true" hidden="false" ht="18.75" outlineLevel="0" r="54">
      <c r="B54" s="47" t="s">
        <v>59</v>
      </c>
      <c r="C54" s="47"/>
      <c r="D54" s="47"/>
      <c r="E54" s="47"/>
      <c r="F54" s="47"/>
    </row>
    <row collapsed="false" customFormat="false" customHeight="true" hidden="false" ht="18.75" outlineLevel="0" r="55">
      <c r="B55" s="46" t="s">
        <v>60</v>
      </c>
      <c r="C55" s="46"/>
      <c r="D55" s="19" t="s">
        <v>26</v>
      </c>
      <c r="E55" s="19" t="s">
        <v>36</v>
      </c>
      <c r="F55" s="48" t="n">
        <f aca="false">F56+F57+F58+F59+F60+F61+F62+F63+F64+F65+F66+F67+F68+F69+F70+F71+F72+F73+F74</f>
        <v>56186.84</v>
      </c>
    </row>
    <row collapsed="false" customFormat="false" customHeight="true" hidden="false" ht="18.75" outlineLevel="0" r="56">
      <c r="B56" s="49" t="s">
        <v>61</v>
      </c>
      <c r="C56" s="49"/>
      <c r="D56" s="19"/>
      <c r="E56" s="19"/>
      <c r="F56" s="50" t="n">
        <v>0</v>
      </c>
    </row>
    <row collapsed="false" customFormat="false" customHeight="true" hidden="false" ht="18.75" outlineLevel="0" r="57">
      <c r="B57" s="51" t="s">
        <v>62</v>
      </c>
      <c r="C57" s="51"/>
      <c r="D57" s="19"/>
      <c r="E57" s="19"/>
      <c r="F57" s="50" t="n">
        <v>0</v>
      </c>
    </row>
    <row collapsed="false" customFormat="false" customHeight="true" hidden="false" ht="18.75" outlineLevel="0" r="58">
      <c r="B58" s="52" t="s">
        <v>63</v>
      </c>
      <c r="C58" s="52"/>
      <c r="D58" s="19"/>
      <c r="E58" s="19"/>
      <c r="F58" s="50" t="n">
        <v>0</v>
      </c>
    </row>
    <row collapsed="false" customFormat="false" customHeight="true" hidden="false" ht="29.25" outlineLevel="0" r="59">
      <c r="B59" s="53" t="s">
        <v>64</v>
      </c>
      <c r="C59" s="53"/>
      <c r="D59" s="19"/>
      <c r="E59" s="19"/>
      <c r="F59" s="50" t="n">
        <v>0</v>
      </c>
    </row>
    <row collapsed="false" customFormat="false" customHeight="true" hidden="false" ht="18.75" outlineLevel="0" r="60">
      <c r="B60" s="51" t="s">
        <v>65</v>
      </c>
      <c r="C60" s="51"/>
      <c r="D60" s="19"/>
      <c r="E60" s="19"/>
      <c r="F60" s="50" t="n">
        <v>0</v>
      </c>
    </row>
    <row collapsed="false" customFormat="false" customHeight="true" hidden="false" ht="43.5" outlineLevel="0" r="61">
      <c r="B61" s="51" t="s">
        <v>66</v>
      </c>
      <c r="C61" s="51"/>
      <c r="D61" s="19"/>
      <c r="E61" s="19"/>
      <c r="F61" s="50" t="n">
        <v>0</v>
      </c>
    </row>
    <row collapsed="false" customFormat="false" customHeight="true" hidden="false" ht="22.5" outlineLevel="0" r="62">
      <c r="B62" s="51" t="s">
        <v>67</v>
      </c>
      <c r="C62" s="51"/>
      <c r="D62" s="19"/>
      <c r="E62" s="19"/>
      <c r="F62" s="50" t="n">
        <v>0</v>
      </c>
    </row>
    <row collapsed="false" customFormat="false" customHeight="true" hidden="false" ht="22.5" outlineLevel="0" r="63">
      <c r="B63" s="51" t="s">
        <v>68</v>
      </c>
      <c r="C63" s="51"/>
      <c r="D63" s="19"/>
      <c r="E63" s="19"/>
      <c r="F63" s="50" t="n">
        <v>41893.86</v>
      </c>
    </row>
    <row collapsed="false" customFormat="false" customHeight="true" hidden="false" ht="22.5" outlineLevel="0" r="64">
      <c r="B64" s="51" t="s">
        <v>69</v>
      </c>
      <c r="C64" s="51"/>
      <c r="D64" s="19"/>
      <c r="E64" s="19"/>
      <c r="F64" s="50" t="n">
        <v>0</v>
      </c>
    </row>
    <row collapsed="false" customFormat="false" customHeight="true" hidden="false" ht="18.75" outlineLevel="0" r="65">
      <c r="B65" s="46" t="s">
        <v>70</v>
      </c>
      <c r="C65" s="46"/>
      <c r="D65" s="19"/>
      <c r="E65" s="19"/>
      <c r="F65" s="50" t="n">
        <v>0</v>
      </c>
    </row>
    <row collapsed="false" customFormat="false" customHeight="true" hidden="false" ht="18.75" outlineLevel="0" r="66">
      <c r="B66" s="46" t="s">
        <v>71</v>
      </c>
      <c r="C66" s="46"/>
      <c r="D66" s="19"/>
      <c r="E66" s="19"/>
      <c r="F66" s="50" t="n">
        <v>1750</v>
      </c>
    </row>
    <row collapsed="false" customFormat="false" customHeight="true" hidden="false" ht="18.75" outlineLevel="0" r="67">
      <c r="B67" s="51" t="s">
        <v>72</v>
      </c>
      <c r="C67" s="51"/>
      <c r="D67" s="19"/>
      <c r="E67" s="19"/>
      <c r="F67" s="50" t="n">
        <v>0</v>
      </c>
    </row>
    <row collapsed="false" customFormat="false" customHeight="true" hidden="false" ht="18.75" outlineLevel="0" r="68">
      <c r="B68" s="51" t="s">
        <v>73</v>
      </c>
      <c r="C68" s="51"/>
      <c r="D68" s="19"/>
      <c r="E68" s="19"/>
      <c r="F68" s="50" t="n">
        <v>0</v>
      </c>
    </row>
    <row collapsed="false" customFormat="false" customHeight="true" hidden="false" ht="18.75" outlineLevel="0" r="69">
      <c r="B69" s="53" t="s">
        <v>74</v>
      </c>
      <c r="C69" s="53"/>
      <c r="D69" s="19"/>
      <c r="E69" s="19"/>
      <c r="F69" s="50" t="n">
        <v>0</v>
      </c>
    </row>
    <row collapsed="false" customFormat="false" customHeight="true" hidden="false" ht="18.75" outlineLevel="0" r="70">
      <c r="B70" s="53" t="s">
        <v>75</v>
      </c>
      <c r="C70" s="53"/>
      <c r="D70" s="19"/>
      <c r="E70" s="19"/>
      <c r="F70" s="50" t="n">
        <v>0</v>
      </c>
    </row>
    <row collapsed="false" customFormat="false" customHeight="true" hidden="false" ht="18.75" outlineLevel="0" r="71">
      <c r="B71" s="53" t="s">
        <v>76</v>
      </c>
      <c r="C71" s="53"/>
      <c r="D71" s="19"/>
      <c r="E71" s="19"/>
      <c r="F71" s="50" t="n">
        <v>0</v>
      </c>
    </row>
    <row collapsed="false" customFormat="false" customHeight="true" hidden="false" ht="18.75" outlineLevel="0" r="72">
      <c r="B72" s="53" t="s">
        <v>77</v>
      </c>
      <c r="C72" s="53"/>
      <c r="D72" s="19"/>
      <c r="E72" s="19"/>
      <c r="F72" s="50" t="n">
        <v>0</v>
      </c>
    </row>
    <row collapsed="false" customFormat="false" customHeight="true" hidden="false" ht="33" outlineLevel="0" r="73">
      <c r="B73" s="54" t="s">
        <v>78</v>
      </c>
      <c r="C73" s="54"/>
      <c r="D73" s="19"/>
      <c r="E73" s="19"/>
      <c r="F73" s="50" t="n">
        <v>0</v>
      </c>
    </row>
    <row collapsed="false" customFormat="false" customHeight="true" hidden="false" ht="18.75" outlineLevel="0" r="74">
      <c r="B74" s="53" t="s">
        <v>79</v>
      </c>
      <c r="C74" s="53"/>
      <c r="D74" s="19"/>
      <c r="E74" s="19"/>
      <c r="F74" s="40" t="n">
        <v>12542.98</v>
      </c>
    </row>
    <row collapsed="false" customFormat="false" customHeight="true" hidden="false" ht="30.75" outlineLevel="0" r="75">
      <c r="B75" s="55" t="s">
        <v>80</v>
      </c>
      <c r="C75" s="55"/>
      <c r="D75" s="55"/>
      <c r="E75" s="55"/>
      <c r="F75" s="55"/>
    </row>
    <row collapsed="false" customFormat="false" customHeight="true" hidden="false" ht="48.75" outlineLevel="0" r="76">
      <c r="B76" s="9" t="s">
        <v>81</v>
      </c>
      <c r="C76" s="9"/>
      <c r="D76" s="6"/>
      <c r="E76" s="19" t="s">
        <v>82</v>
      </c>
      <c r="F76" s="23" t="n">
        <f aca="false">1.46*3273*6</f>
        <v>28671.48</v>
      </c>
    </row>
    <row collapsed="false" customFormat="false" customHeight="true" hidden="false" ht="21.75" outlineLevel="0" r="77">
      <c r="B77" s="9" t="s">
        <v>83</v>
      </c>
      <c r="C77" s="9"/>
      <c r="D77" s="6"/>
      <c r="E77" s="6"/>
      <c r="F77" s="23" t="n">
        <f aca="false">0.25*3273*6</f>
        <v>4909.5</v>
      </c>
    </row>
    <row collapsed="false" customFormat="false" customHeight="true" hidden="false" ht="22.5" outlineLevel="0" r="78">
      <c r="B78" s="24" t="s">
        <v>84</v>
      </c>
      <c r="C78" s="24"/>
      <c r="D78" s="6"/>
      <c r="E78" s="6"/>
      <c r="F78" s="23" t="n">
        <f aca="false">0.53*3273*6</f>
        <v>10408.14</v>
      </c>
    </row>
    <row collapsed="false" customFormat="false" customHeight="true" hidden="false" ht="22.5" outlineLevel="0" r="79">
      <c r="B79" s="25" t="s">
        <v>33</v>
      </c>
      <c r="C79" s="25"/>
      <c r="D79" s="8"/>
      <c r="E79" s="8"/>
      <c r="F79" s="26" t="n">
        <f aca="false">SUM(F76:F78)</f>
        <v>43989.12</v>
      </c>
    </row>
    <row collapsed="false" customFormat="false" customHeight="false" hidden="false" ht="15.95" outlineLevel="0" r="80">
      <c r="B80" s="25" t="s">
        <v>85</v>
      </c>
      <c r="C80" s="25"/>
      <c r="D80" s="8"/>
      <c r="E80" s="8"/>
      <c r="F80" s="26" t="n">
        <f aca="false">1.25*3273*6</f>
        <v>24547.5</v>
      </c>
    </row>
    <row collapsed="false" customFormat="false" customHeight="false" hidden="false" ht="15.95" outlineLevel="0" r="81">
      <c r="B81" s="25" t="s">
        <v>86</v>
      </c>
      <c r="C81" s="25"/>
      <c r="D81" s="8"/>
      <c r="E81" s="8"/>
      <c r="F81" s="26" t="n">
        <v>0</v>
      </c>
    </row>
    <row collapsed="false" customFormat="false" customHeight="false" hidden="false" ht="15.95" outlineLevel="0" r="82">
      <c r="B82" s="25" t="s">
        <v>87</v>
      </c>
      <c r="C82" s="25"/>
      <c r="D82" s="8"/>
      <c r="E82" s="8"/>
      <c r="F82" s="26" t="n">
        <f aca="false">2.9*3273*6</f>
        <v>56950.2</v>
      </c>
    </row>
    <row collapsed="false" customFormat="false" customHeight="false" hidden="false" ht="15.95" outlineLevel="0" r="83">
      <c r="B83" s="25" t="s">
        <v>88</v>
      </c>
      <c r="C83" s="25"/>
      <c r="D83" s="8"/>
      <c r="E83" s="8"/>
      <c r="F83" s="26" t="n">
        <f aca="false">1.08*3273*6</f>
        <v>21209.04</v>
      </c>
    </row>
    <row collapsed="false" customFormat="false" customHeight="false" hidden="false" ht="15.95" outlineLevel="0" r="84">
      <c r="B84" s="25"/>
      <c r="C84" s="25"/>
      <c r="D84" s="6"/>
      <c r="E84" s="6"/>
      <c r="F84" s="6"/>
    </row>
    <row collapsed="false" customFormat="false" customHeight="false" hidden="false" ht="15.95" outlineLevel="0" r="85">
      <c r="B85" s="56" t="s">
        <v>89</v>
      </c>
      <c r="C85" s="56"/>
      <c r="D85" s="6"/>
      <c r="E85" s="6"/>
      <c r="F85" s="26" t="n">
        <f aca="false">F30+F32+F42+F55+F79+F80+F81+F82+F83</f>
        <v>331904.36</v>
      </c>
    </row>
    <row collapsed="false" customFormat="false" customHeight="false" hidden="false" ht="15.95" outlineLevel="0" r="86">
      <c r="B86" s="57"/>
      <c r="C86" s="58"/>
      <c r="D86" s="58"/>
      <c r="E86" s="58"/>
      <c r="F86" s="58"/>
    </row>
    <row collapsed="false" customFormat="false" customHeight="false" hidden="false" ht="15.95" outlineLevel="0" r="87">
      <c r="B87" s="1"/>
      <c r="C87" s="1"/>
      <c r="D87" s="1"/>
      <c r="E87" s="1"/>
      <c r="F87" s="1"/>
    </row>
    <row collapsed="false" customFormat="false" customHeight="false" hidden="false" ht="15.95" outlineLevel="0" r="88">
      <c r="B88" s="1"/>
      <c r="C88" s="1"/>
      <c r="D88" s="1"/>
      <c r="E88" s="1"/>
      <c r="F88" s="1"/>
    </row>
    <row collapsed="false" customFormat="false" customHeight="true" hidden="false" ht="15.75" outlineLevel="0" r="89">
      <c r="B89" s="59" t="s">
        <v>90</v>
      </c>
      <c r="C89" s="59"/>
      <c r="D89" s="59"/>
      <c r="E89" s="59"/>
      <c r="F89" s="59"/>
    </row>
    <row collapsed="false" customFormat="false" customHeight="false" hidden="false" ht="15.95" outlineLevel="0" r="90">
      <c r="B90" s="1" t="s">
        <v>91</v>
      </c>
      <c r="C90" s="1"/>
      <c r="D90" s="1"/>
      <c r="E90" s="1"/>
      <c r="F90" s="1"/>
    </row>
    <row collapsed="false" customFormat="false" customHeight="false" hidden="false" ht="15.95" outlineLevel="0" r="91">
      <c r="B91" s="60" t="s">
        <v>92</v>
      </c>
      <c r="C91" s="60"/>
      <c r="D91" s="60"/>
      <c r="E91" s="60"/>
      <c r="F91" s="60"/>
    </row>
    <row collapsed="false" customFormat="false" customHeight="false" hidden="false" ht="15.95" outlineLevel="0" r="92">
      <c r="B92" s="60" t="s">
        <v>93</v>
      </c>
      <c r="C92" s="60"/>
      <c r="D92" s="60"/>
      <c r="E92" s="60"/>
      <c r="F92" s="60"/>
    </row>
    <row collapsed="false" customFormat="false" customHeight="false" hidden="false" ht="15.95" outlineLevel="0" r="93">
      <c r="B93" s="1"/>
      <c r="C93" s="1"/>
      <c r="D93" s="1"/>
      <c r="E93" s="1"/>
      <c r="F93" s="1"/>
    </row>
    <row collapsed="false" customFormat="false" customHeight="true" hidden="false" ht="30.75" outlineLevel="0" r="96">
      <c r="B96" s="61" t="s">
        <v>94</v>
      </c>
      <c r="C96" s="61"/>
      <c r="D96" s="61"/>
      <c r="E96" s="61"/>
      <c r="F96" s="61"/>
    </row>
    <row collapsed="false" customFormat="false" customHeight="true" hidden="false" ht="24.75" outlineLevel="0" r="98">
      <c r="B98" s="61" t="s">
        <v>95</v>
      </c>
      <c r="C98" s="61"/>
      <c r="D98" s="61"/>
      <c r="E98" s="61"/>
      <c r="F98" s="61"/>
    </row>
  </sheetData>
  <mergeCells count="85"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20:F21"/>
    <mergeCell ref="B23:C23"/>
    <mergeCell ref="B24:F24"/>
    <mergeCell ref="B25:C26"/>
    <mergeCell ref="D25:D26"/>
    <mergeCell ref="E25:E26"/>
    <mergeCell ref="F25:F26"/>
    <mergeCell ref="B27:C27"/>
    <mergeCell ref="B28:C28"/>
    <mergeCell ref="B29:C29"/>
    <mergeCell ref="B30:C30"/>
    <mergeCell ref="B31:F31"/>
    <mergeCell ref="B32:C32"/>
    <mergeCell ref="D32:D41"/>
    <mergeCell ref="E32:E4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D42:D47"/>
    <mergeCell ref="E42:E47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F54"/>
    <mergeCell ref="B55:C55"/>
    <mergeCell ref="D55:D74"/>
    <mergeCell ref="E55:E74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F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9:F89"/>
    <mergeCell ref="B96:F96"/>
    <mergeCell ref="B98:F98"/>
  </mergeCells>
  <printOptions headings="false" gridLines="false" gridLinesSet="true" horizontalCentered="false" verticalCentered="false"/>
  <pageMargins left="0.122222222222222" right="0.122222222222222" top="0.527777777777778" bottom="0.172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69" useFirstPageNumber="false" usePrinterDefaults="false" verticalDpi="300"/>
  <headerFooter differentFirst="false" differentOddEven="false">
    <oddHeader/>
    <oddFooter/>
  </headerFooter>
  <rowBreaks count="1" manualBreakCount="1">
    <brk id="5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LibreOffice_project/340m1$Build-502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